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partamento OAI\Desktop\NOMINA FEBRERO\"/>
    </mc:Choice>
  </mc:AlternateContent>
  <xr:revisionPtr revIDLastSave="0" documentId="8_{33C3BDB0-7FAC-4762-B0D9-1FA3F66892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<sst xmlns="http://schemas.openxmlformats.org/spreadsheetml/2006/main" count="63" uniqueCount="59">
  <si>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</si>
  <si>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</si>
  <si>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</si>
  <si>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</si>
  <si>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</si>
  <si>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</si>
  <si>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</si>
  <si>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</si>
  <si>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</si>
  <si>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</si>
  <si>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</si>
  <si>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</si>
  <si>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</si>
  <si>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</si>
  <si>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</si>
  <si>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</si>
  <si>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</si>
  <si>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</si>
  <si>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</si>
  <si>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</si>
  <si>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</si>
  <si>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</si>
  <si>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</si>
  <si>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</si>
  <si>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</si>
  <si>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</si>
  <si>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</si>
  <si>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</si>
  <si>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</si>
  <si>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</si>
  <si>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</si>
  <si>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</si>
  <si>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</si>
  <si>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</si>
  <si>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</si>
  <si>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 xml:space="preserve">FEMENINO 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</si>
  <si>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</si>
  <si>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</si>
  <si>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</si>
  <si>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</si>
  <si>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</si>
  <si>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</si>
  <si>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</si>
  <si>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</si>
  <si>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</si>
  <si>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</si>
  <si>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</si>
  <si>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</si>
  <si>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</si>
  <si>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</si>
  <si>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</si>
  <si>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</si>
  <si>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</si>
  <si>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</si>
  <si>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</si>
  <si>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</si>
  <si>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</si>
  <si>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</si>
  <si>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>Correspondiente al mes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</si>
</sst>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228600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zoomScale="40" zoomScaleNormal="40" workbookViewId="0">
      <pane ySplit="1" topLeftCell="A2" activePane="bottomLeft" state="frozen"/>
      <selection pane="bottomLeft" activeCell="A13" sqref="A13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0" ht="23.25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18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1:20" ht="23.25" x14ac:dyDescent="0.2">
      <c r="A11" s="65" t="s">
        <v>31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0" ht="23.25" x14ac:dyDescent="0.2">
      <c r="A12" s="65" t="s">
        <v>58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72" t="s">
        <v>0</v>
      </c>
      <c r="B14" s="74" t="s">
        <v>1</v>
      </c>
      <c r="C14" s="9"/>
      <c r="D14" s="9"/>
      <c r="E14" s="9"/>
      <c r="F14" s="9"/>
      <c r="G14" s="74" t="s">
        <v>2</v>
      </c>
      <c r="H14" s="56" t="s">
        <v>3</v>
      </c>
      <c r="I14" s="56" t="s">
        <v>4</v>
      </c>
      <c r="J14" s="61" t="s">
        <v>5</v>
      </c>
      <c r="K14" s="62"/>
      <c r="L14" s="62"/>
      <c r="M14" s="62"/>
      <c r="N14" s="62"/>
      <c r="O14" s="63"/>
      <c r="P14" s="10"/>
      <c r="Q14" s="78" t="s">
        <v>6</v>
      </c>
      <c r="R14" s="79"/>
      <c r="S14" s="56" t="s">
        <v>7</v>
      </c>
      <c r="T14" s="56" t="s">
        <v>8</v>
      </c>
    </row>
    <row r="15" spans="1:20" ht="46.5" customHeight="1" thickBot="1" x14ac:dyDescent="0.25">
      <c r="A15" s="73"/>
      <c r="B15" s="75"/>
      <c r="C15" s="11" t="s">
        <v>9</v>
      </c>
      <c r="D15" s="11" t="s">
        <v>10</v>
      </c>
      <c r="E15" s="11" t="s">
        <v>33</v>
      </c>
      <c r="F15" s="11" t="s">
        <v>11</v>
      </c>
      <c r="G15" s="75"/>
      <c r="H15" s="77"/>
      <c r="I15" s="77"/>
      <c r="J15" s="78" t="s">
        <v>12</v>
      </c>
      <c r="K15" s="79"/>
      <c r="L15" s="80" t="s">
        <v>13</v>
      </c>
      <c r="M15" s="78" t="s">
        <v>14</v>
      </c>
      <c r="N15" s="79"/>
      <c r="O15" s="80" t="s">
        <v>15</v>
      </c>
      <c r="P15" s="56" t="s">
        <v>16</v>
      </c>
      <c r="Q15" s="58" t="s">
        <v>17</v>
      </c>
      <c r="R15" s="59" t="s">
        <v>18</v>
      </c>
      <c r="S15" s="77"/>
      <c r="T15" s="77"/>
    </row>
    <row r="16" spans="1:20" ht="33.75" customHeight="1" thickBot="1" x14ac:dyDescent="0.25">
      <c r="A16" s="73"/>
      <c r="B16" s="75"/>
      <c r="C16" s="11"/>
      <c r="D16" s="11"/>
      <c r="E16" s="11" t="s">
        <v>34</v>
      </c>
      <c r="F16" s="11"/>
      <c r="G16" s="76"/>
      <c r="H16" s="57"/>
      <c r="I16" s="57"/>
      <c r="J16" s="12" t="s">
        <v>19</v>
      </c>
      <c r="K16" s="13" t="s">
        <v>20</v>
      </c>
      <c r="L16" s="81"/>
      <c r="M16" s="12" t="s">
        <v>21</v>
      </c>
      <c r="N16" s="13" t="s">
        <v>22</v>
      </c>
      <c r="O16" s="82"/>
      <c r="P16" s="57"/>
      <c r="Q16" s="58"/>
      <c r="R16" s="60"/>
      <c r="S16" s="57"/>
      <c r="T16" s="57"/>
    </row>
    <row r="17" spans="1:20" s="19" customFormat="1" ht="62.25" customHeight="1" thickBot="1" x14ac:dyDescent="0.25">
      <c r="A17" s="48" t="s">
        <v>40</v>
      </c>
      <c r="B17" s="51" t="s">
        <v>36</v>
      </c>
      <c r="C17" s="52" t="s">
        <v>37</v>
      </c>
      <c r="D17" s="52" t="s">
        <v>38</v>
      </c>
      <c r="E17" s="53" t="s">
        <v>39</v>
      </c>
      <c r="F17" s="50" t="s">
        <v>32</v>
      </c>
      <c r="G17" s="14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55</v>
      </c>
      <c r="B18" s="51" t="s">
        <v>44</v>
      </c>
      <c r="C18" s="52" t="s">
        <v>45</v>
      </c>
      <c r="D18" s="52" t="s">
        <v>46</v>
      </c>
      <c r="E18" s="53" t="s">
        <v>39</v>
      </c>
      <c r="F18" s="50" t="s">
        <v>32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53</v>
      </c>
      <c r="B19" s="48" t="s">
        <v>47</v>
      </c>
      <c r="C19" s="49" t="s">
        <v>48</v>
      </c>
      <c r="D19" s="49" t="s">
        <v>49</v>
      </c>
      <c r="E19" s="49" t="s">
        <v>35</v>
      </c>
      <c r="F19" s="50" t="s">
        <v>32</v>
      </c>
      <c r="G19" s="14">
        <v>20000</v>
      </c>
      <c r="H19" s="16">
        <v>0</v>
      </c>
      <c r="I19" s="16">
        <v>25</v>
      </c>
      <c r="J19" s="16">
        <f>ROUNDUP(G19*2.87%,2)</f>
        <v>574</v>
      </c>
      <c r="K19" s="16">
        <f>ROUNDUP(G19*7.1%,2)</f>
        <v>1420</v>
      </c>
      <c r="L19" s="16">
        <f>+G19*1.2%</f>
        <v>240</v>
      </c>
      <c r="M19" s="16">
        <f>+G19*3.04%</f>
        <v>608</v>
      </c>
      <c r="N19" s="16">
        <f>+G19*7.09%</f>
        <v>1418</v>
      </c>
      <c r="O19" s="16">
        <v>0</v>
      </c>
      <c r="P19" s="16">
        <f t="shared" ref="P19" si="3">+H19+I19+J19+K19+L19+M19+N19+O19</f>
        <v>4285</v>
      </c>
      <c r="Q19" s="16">
        <f t="shared" ref="Q19" si="4">ROUNDUP(H19+I19+J19+M19+O19,2)</f>
        <v>1207</v>
      </c>
      <c r="R19" s="16">
        <f t="shared" ref="R19" si="5">+K19+L19+N19</f>
        <v>3078</v>
      </c>
      <c r="S19" s="17">
        <f>ROUNDUP(G19-Q19,2)</f>
        <v>18793</v>
      </c>
      <c r="T19" s="18">
        <v>111</v>
      </c>
    </row>
    <row r="20" spans="1:20" s="19" customFormat="1" ht="62.25" customHeight="1" thickBot="1" x14ac:dyDescent="0.25">
      <c r="A20" s="48" t="s">
        <v>54</v>
      </c>
      <c r="B20" s="48" t="s">
        <v>50</v>
      </c>
      <c r="C20" s="49" t="s">
        <v>51</v>
      </c>
      <c r="D20" s="49" t="s">
        <v>56</v>
      </c>
      <c r="E20" s="49" t="s">
        <v>52</v>
      </c>
      <c r="F20" s="50" t="s">
        <v>32</v>
      </c>
      <c r="G20" s="14">
        <v>13500</v>
      </c>
      <c r="H20" s="16">
        <v>0</v>
      </c>
      <c r="I20" s="16">
        <v>25</v>
      </c>
      <c r="J20" s="16">
        <f>ROUNDUP(G20*2.87%,2)</f>
        <v>387.45</v>
      </c>
      <c r="K20" s="16">
        <f>ROUNDUP(G20*7.1%,2)</f>
        <v>958.5</v>
      </c>
      <c r="L20" s="16">
        <f>+G20*1.2%</f>
        <v>162</v>
      </c>
      <c r="M20" s="16">
        <f>+G20*3.04%</f>
        <v>410.4</v>
      </c>
      <c r="N20" s="16">
        <f>+G20*7.09%</f>
        <v>957.15000000000009</v>
      </c>
      <c r="O20" s="16">
        <v>0</v>
      </c>
      <c r="P20" s="16">
        <f t="shared" ref="P20" si="6">+H20+I20+J20+K20+L20+M20+N20+O20</f>
        <v>2900.5</v>
      </c>
      <c r="Q20" s="16">
        <f t="shared" ref="Q20" si="7">ROUNDUP(H20+I20+J20+M20+O20,2)</f>
        <v>822.85</v>
      </c>
      <c r="R20" s="16">
        <f t="shared" ref="R20" si="8">+K20+L20+N20</f>
        <v>2077.65</v>
      </c>
      <c r="S20" s="17">
        <f>ROUNDUP(G20-Q20,2)</f>
        <v>12677.15</v>
      </c>
      <c r="T20" s="18">
        <v>111</v>
      </c>
    </row>
    <row r="21" spans="1:20" ht="20.25" customHeight="1" thickBot="1" x14ac:dyDescent="0.25">
      <c r="A21" s="69" t="s">
        <v>23</v>
      </c>
      <c r="B21" s="70"/>
      <c r="C21" s="70"/>
      <c r="D21" s="70"/>
      <c r="E21" s="70"/>
      <c r="F21" s="71"/>
      <c r="G21" s="54">
        <f t="shared" ref="G21:S21" si="9">ROUNDUP(SUM(G17:G20),2)</f>
        <v>78500</v>
      </c>
      <c r="H21" s="54">
        <f t="shared" si="9"/>
        <v>0</v>
      </c>
      <c r="I21" s="54">
        <f t="shared" si="9"/>
        <v>100</v>
      </c>
      <c r="J21" s="54">
        <f t="shared" si="9"/>
        <v>2252.9499999999998</v>
      </c>
      <c r="K21" s="54">
        <f t="shared" si="9"/>
        <v>5573.5</v>
      </c>
      <c r="L21" s="54">
        <f t="shared" si="9"/>
        <v>942</v>
      </c>
      <c r="M21" s="54">
        <f t="shared" si="9"/>
        <v>2386.4</v>
      </c>
      <c r="N21" s="54">
        <f t="shared" si="9"/>
        <v>5565.65</v>
      </c>
      <c r="O21" s="54">
        <f t="shared" si="9"/>
        <v>3486.65</v>
      </c>
      <c r="P21" s="54">
        <f t="shared" si="9"/>
        <v>20307.150000000001</v>
      </c>
      <c r="Q21" s="54">
        <f t="shared" si="9"/>
        <v>8226</v>
      </c>
      <c r="R21" s="54">
        <f t="shared" si="9"/>
        <v>12081.15</v>
      </c>
      <c r="S21" s="54">
        <f t="shared" si="9"/>
        <v>70274</v>
      </c>
      <c r="T21" s="55"/>
    </row>
    <row r="22" spans="1:20" ht="20.25" x14ac:dyDescent="0.2">
      <c r="A22" s="20" t="s">
        <v>57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.25" x14ac:dyDescent="0.2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26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27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28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29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4" t="s">
        <v>30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.25" x14ac:dyDescent="0.2">
      <c r="A31" s="67" t="s">
        <v>41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1:20" ht="23.25" x14ac:dyDescent="0.2">
      <c r="A32" s="68" t="s">
        <v>43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0" ht="23.25" x14ac:dyDescent="0.2">
      <c r="A33" s="68" t="s">
        <v>42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0" ht="16.5" x14ac:dyDescent="0.2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R15:R16"/>
    <mergeCell ref="J14:O14"/>
    <mergeCell ref="A8:T8"/>
    <mergeCell ref="A9:T9"/>
    <mergeCell ref="A10:T10"/>
    <mergeCell ref="A11:T11"/>
    <mergeCell ref="A12:T12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Departamento OAI</cp:lastModifiedBy>
  <cp:lastPrinted>2022-02-08T14:23:09Z</cp:lastPrinted>
  <dcterms:created xsi:type="dcterms:W3CDTF">2021-08-17T20:49:48Z</dcterms:created>
  <dcterms:modified xsi:type="dcterms:W3CDTF">2023-03-03T16:09:09Z</dcterms:modified>
</cp:coreProperties>
</file>